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netapp4\House_redirect\charlesappleby\Desktop\"/>
    </mc:Choice>
  </mc:AlternateContent>
  <bookViews>
    <workbookView xWindow="0" yWindow="0" windowWidth="19200" windowHeight="7935" tabRatio="790"/>
  </bookViews>
  <sheets>
    <sheet name="Strategic Budgeting" sheetId="18" r:id="rId1"/>
  </sheets>
  <externalReferences>
    <externalReference r:id="rId2"/>
  </externalReferences>
  <definedNames>
    <definedName name="AgencyName">'[1]Drop Down Options'!$A$1:$A$5</definedName>
    <definedName name="Eval">'[1]Drop Down Options'!$A$17:$A$21</definedName>
  </definedNames>
  <calcPr calcId="152511"/>
</workbook>
</file>

<file path=xl/calcChain.xml><?xml version="1.0" encoding="utf-8"?>
<calcChain xmlns="http://schemas.openxmlformats.org/spreadsheetml/2006/main">
  <c r="G35" i="18" l="1"/>
  <c r="G34" i="18"/>
  <c r="G33" i="18"/>
  <c r="G29" i="18"/>
  <c r="F35" i="18"/>
  <c r="F34" i="18"/>
  <c r="F33" i="18"/>
  <c r="F29" i="18"/>
  <c r="F37" i="18"/>
  <c r="G37" i="18"/>
  <c r="G36" i="18"/>
  <c r="G32" i="18"/>
  <c r="F36" i="18"/>
  <c r="F32" i="18"/>
  <c r="C38" i="18"/>
  <c r="C30" i="18"/>
  <c r="C32" i="18" l="1"/>
  <c r="C35" i="18"/>
  <c r="C34" i="18"/>
  <c r="C33" i="18"/>
  <c r="C37" i="18"/>
  <c r="C29" i="18"/>
  <c r="C36" i="18"/>
  <c r="C41" i="18"/>
  <c r="L43" i="18"/>
  <c r="K43" i="18"/>
  <c r="J43" i="18"/>
  <c r="I43" i="18"/>
  <c r="H43" i="18"/>
  <c r="G43" i="18"/>
  <c r="F43" i="18"/>
  <c r="E43" i="18"/>
  <c r="D43" i="18"/>
  <c r="C31" i="18"/>
  <c r="C40" i="18"/>
  <c r="C39" i="18"/>
  <c r="C43" i="18" l="1"/>
  <c r="C17" i="18"/>
  <c r="C14" i="18"/>
  <c r="C13" i="18"/>
  <c r="J26" i="18"/>
  <c r="L19" i="18"/>
  <c r="L26" i="18" s="1"/>
  <c r="K19" i="18"/>
  <c r="K26" i="18" s="1"/>
  <c r="J19" i="18"/>
  <c r="I19" i="18"/>
  <c r="H19" i="18"/>
  <c r="G19" i="18"/>
  <c r="F19" i="18"/>
  <c r="E19" i="18"/>
  <c r="D19" i="18"/>
  <c r="C19" i="18" l="1"/>
  <c r="L24" i="18"/>
  <c r="K24" i="18"/>
  <c r="J24" i="18"/>
  <c r="L23" i="18"/>
  <c r="K23" i="18"/>
  <c r="J23" i="18"/>
  <c r="D26" i="18" l="1"/>
  <c r="E26" i="18"/>
  <c r="F26" i="18"/>
  <c r="G26" i="18"/>
  <c r="H26" i="18"/>
  <c r="I26" i="18"/>
  <c r="C26" i="18"/>
  <c r="I24" i="18" l="1"/>
  <c r="H24" i="18"/>
  <c r="G24" i="18"/>
  <c r="F24" i="18"/>
  <c r="E24" i="18"/>
  <c r="D24" i="18"/>
  <c r="C24" i="18"/>
  <c r="I23" i="18"/>
  <c r="H23" i="18"/>
  <c r="G23" i="18"/>
  <c r="F23" i="18"/>
  <c r="E23" i="18"/>
  <c r="D23" i="18"/>
  <c r="C23" i="18"/>
</calcChain>
</file>

<file path=xl/sharedStrings.xml><?xml version="1.0" encoding="utf-8"?>
<sst xmlns="http://schemas.openxmlformats.org/spreadsheetml/2006/main" count="84" uniqueCount="57">
  <si>
    <t>Totals</t>
  </si>
  <si>
    <t>Agency Responding</t>
  </si>
  <si>
    <t>Date of Submission</t>
  </si>
  <si>
    <t>Fiscal Year for which information below pertains</t>
  </si>
  <si>
    <t>State</t>
  </si>
  <si>
    <r>
      <rPr>
        <sz val="12"/>
        <color theme="1"/>
        <rFont val="Calibri Light"/>
        <family val="2"/>
        <scheme val="major"/>
      </rPr>
      <t>Are expenditure of funds tracked through SCEIS?</t>
    </r>
    <r>
      <rPr>
        <b/>
        <sz val="12"/>
        <color theme="1"/>
        <rFont val="Calibri Light"/>
        <family val="2"/>
        <scheme val="major"/>
      </rPr>
      <t xml:space="preserve"> </t>
    </r>
    <r>
      <rPr>
        <sz val="12"/>
        <color theme="1"/>
        <rFont val="Calibri Light"/>
        <family val="2"/>
        <scheme val="major"/>
      </rPr>
      <t>(if no, state the system through which they are recorded so the total amount of expenditures could be verified, if needed)</t>
    </r>
  </si>
  <si>
    <t xml:space="preserve">Insert any additional explanations the agency would like to provide related to the information it provides below.  </t>
  </si>
  <si>
    <t>$ From Last Year Available to Spend this Year</t>
  </si>
  <si>
    <t xml:space="preserve">If the amounts in the two rows above are not the same, explain why : </t>
  </si>
  <si>
    <t>Amount budgeted/estimated to receive in this fiscal year:</t>
  </si>
  <si>
    <t>Source of Funds:</t>
  </si>
  <si>
    <t>Total Actually Available this Year</t>
  </si>
  <si>
    <t>n/a</t>
  </si>
  <si>
    <t>Explanations from the Agency regarding Part A:</t>
  </si>
  <si>
    <t>Is funding recurring or one-time?</t>
  </si>
  <si>
    <t>Yes</t>
  </si>
  <si>
    <t>2015-2016</t>
  </si>
  <si>
    <t>$ Estimated to Receive this Year</t>
  </si>
  <si>
    <r>
      <t>Amount estimated to have available to spend this fiscal year</t>
    </r>
    <r>
      <rPr>
        <sz val="12"/>
        <color theme="1"/>
        <rFont val="Calibri Light"/>
        <family val="2"/>
        <scheme val="major"/>
      </rPr>
      <t xml:space="preserve"> (i.e. Amount available at end of previous fiscal year that agency can actually use in this fiscal year PLUS Amount budgeted/estimated to receive this fiscal year):</t>
    </r>
  </si>
  <si>
    <t>Restrictions on how agency is able to spend the funds from this source:</t>
  </si>
  <si>
    <t>Where Agency Budgeted to Spend Money this Year</t>
  </si>
  <si>
    <r>
      <rPr>
        <b/>
        <u/>
        <sz val="20"/>
        <color theme="1"/>
        <rFont val="Calibri Light"/>
        <family val="2"/>
        <scheme val="major"/>
      </rPr>
      <t>PART B</t>
    </r>
    <r>
      <rPr>
        <b/>
        <sz val="20"/>
        <color theme="1"/>
        <rFont val="Calibri Light"/>
        <family val="2"/>
        <scheme val="major"/>
      </rPr>
      <t xml:space="preserve">
</t>
    </r>
    <r>
      <rPr>
        <b/>
        <sz val="18"/>
        <color theme="1"/>
        <rFont val="Calibri Light"/>
        <family val="2"/>
        <scheme val="major"/>
      </rPr>
      <t>How Agency Budgeted Funds this Fiscal Year
(2015-16)</t>
    </r>
  </si>
  <si>
    <t>Explanations from the Agency regarding Part B:</t>
  </si>
  <si>
    <t xml:space="preserve">Is the source state, other or federal funding:  </t>
  </si>
  <si>
    <t>Amount available at end of previous fiscal year</t>
  </si>
  <si>
    <r>
      <t xml:space="preserve">Total Budgeted to Spend on Objectives and Unrelated Purposes: </t>
    </r>
    <r>
      <rPr>
        <sz val="12"/>
        <color theme="1"/>
        <rFont val="Calibri Light"/>
        <family val="2"/>
        <scheme val="major"/>
      </rPr>
      <t>(this should be the same as Amount estimated to have available to spend this fiscal year)</t>
    </r>
  </si>
  <si>
    <t>Amount available at end of previous fiscal year that agency can actually use this fiscal year:</t>
  </si>
  <si>
    <t>Source of Funds: (the rows to the left should populate automatically from what the agency entered in Part A)</t>
  </si>
  <si>
    <t>Is source state, other or federal funding:  (the rows to the left should populate automatically from what the agency entered in Part A)</t>
  </si>
  <si>
    <r>
      <t xml:space="preserve">Amount estimated to have available to spend this fiscal year: </t>
    </r>
    <r>
      <rPr>
        <sz val="12"/>
        <color theme="1"/>
        <rFont val="Calibri Light"/>
        <family val="2"/>
        <scheme val="major"/>
      </rPr>
      <t>(the rows to the left should populate automatically from what the agency entered in Part A)</t>
    </r>
    <r>
      <rPr>
        <b/>
        <sz val="12"/>
        <color theme="1"/>
        <rFont val="Calibri Light"/>
        <family val="2"/>
        <scheme val="major"/>
      </rPr>
      <t xml:space="preserve"> </t>
    </r>
  </si>
  <si>
    <r>
      <rPr>
        <b/>
        <u/>
        <sz val="20"/>
        <color theme="1"/>
        <rFont val="Calibri Light"/>
        <family val="2"/>
        <scheme val="major"/>
      </rPr>
      <t>PART A</t>
    </r>
    <r>
      <rPr>
        <b/>
        <sz val="20"/>
        <color theme="1"/>
        <rFont val="Calibri Light"/>
        <family val="2"/>
        <scheme val="major"/>
      </rPr>
      <t xml:space="preserve">
</t>
    </r>
    <r>
      <rPr>
        <b/>
        <sz val="18"/>
        <color theme="1"/>
        <rFont val="Calibri Light"/>
        <family val="2"/>
        <scheme val="major"/>
      </rPr>
      <t>Estimated Funds Available this Fiscal Year
(2015-16)</t>
    </r>
  </si>
  <si>
    <t>South Carolina Law Enforcement Training Council</t>
  </si>
  <si>
    <t xml:space="preserve">Objective 1.1.3 - Upgrade facilities that have deteriorated due to usage and age </t>
  </si>
  <si>
    <t>Objective 2.1.3 - Increase the number of Class 2 Officers trained</t>
  </si>
  <si>
    <t>Objective 2.2.1 - Review current advanced training for courses with declining enrollment</t>
  </si>
  <si>
    <t>Objective 2.2.2 - Increase by 1/3 the advanced training classes stressing contemporary issues</t>
  </si>
  <si>
    <t>General Appropriations</t>
  </si>
  <si>
    <t>Recurring</t>
  </si>
  <si>
    <t>One-time funds</t>
  </si>
  <si>
    <t>Court Fines</t>
  </si>
  <si>
    <t>Other</t>
  </si>
  <si>
    <t>$5 Surcharge</t>
  </si>
  <si>
    <t>Miscellaneous Revenue</t>
  </si>
  <si>
    <t>Sale of Assets</t>
  </si>
  <si>
    <t>Federal Grant</t>
  </si>
  <si>
    <t xml:space="preserve">Federal  </t>
  </si>
  <si>
    <t>Capital Projects</t>
  </si>
  <si>
    <t>Grant expenses</t>
  </si>
  <si>
    <t>Unrelated Purpose #1 - Pass through to ETV</t>
  </si>
  <si>
    <t>Unrelated Purpose #2 - Bond debt payment</t>
  </si>
  <si>
    <t>Unrelated Purpose #3 - Carry forward</t>
  </si>
  <si>
    <t>Objective 1.1.1 -Maintain buildings and facilities for functionality</t>
  </si>
  <si>
    <t>Objective 1.1.2 - Maintain security and install additional security cameras throughout campus</t>
  </si>
  <si>
    <t>Objective 2.1.1 - Increase the number of programs in the ACADIS learning management system</t>
  </si>
  <si>
    <t xml:space="preserve">Objective 3.2.1 - Review misconduct process to improve tracking and reporting </t>
  </si>
  <si>
    <t>Objective 3.2-2 -Audit field records to ensure matches with Certification records</t>
  </si>
  <si>
    <t>Objective 2.1.2 - Increase the number of basic law enforcemnt officers graduating and receiving certification including NCIC certification as well as decreasing the wait time for enrolled officers to initiate training and expand class availability for SRO officers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</si>
</sst>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5" formatCode="&quot;$&quot;#,##0_);\(&quot;$&quot;#,##0\)"/>
    <numFmt numFmtId="44" formatCode="_(&quot;$&quot;* #,##0.00_);_(&quot;$&quot;* \(#,##0.00\);_(&quot;$&quot;* &quot;-&quot;??_);_(@_)"/>
    <numFmt numFmtId="164" formatCode="&quot;$&quot;#,##0"/>
    <numFmt numFmtId="165" formatCode="[$-409]mmmm\ d\,\ yyyy;@"/>
    <numFmt numFmtId="166" formatCode="_(&quot;$&quot;* #,##0_);_(&quot;$&quot;* \(#,##0\);_(&quot;$&quot;* &quot;-&quot;??_);_(@_)"/>
  </numFmts>
  <fonts count="15" x14ac:knownFonts="1">
    <font>
      <sz val="10"/>
      <color theme="1"/>
      <name val="Arial"/>
      <family val="2"/>
    </font>
    <font>
      <sz val="11"/>
      <color theme="1"/>
      <name val="Calibri"/>
      <family val="2"/>
      <scheme val="minor"/>
    </font>
    <font>
      <sz val="12"/>
      <color theme="1"/>
      <name val="Times New Roman"/>
      <family val="1"/>
    </font>
    <font>
      <b/>
      <sz val="12"/>
      <color theme="1"/>
      <name val="Calibri Light"/>
      <family val="2"/>
      <scheme val="major"/>
    </font>
    <font>
      <b/>
      <sz val="12"/>
      <color theme="1"/>
      <name val="Arial"/>
      <family val="2"/>
    </font>
    <font>
      <sz val="12"/>
      <color theme="1"/>
      <name val="Calibri Light"/>
      <family val="2"/>
      <scheme val="major"/>
    </font>
    <font>
      <i/>
      <sz val="12"/>
      <color theme="1"/>
      <name val="Calibri Light"/>
      <family val="2"/>
      <scheme val="major"/>
    </font>
    <font>
      <sz val="12"/>
      <name val="Calibri Light"/>
      <family val="2"/>
      <scheme val="major"/>
    </font>
    <font>
      <b/>
      <sz val="20"/>
      <color theme="1"/>
      <name val="Calibri Light"/>
      <family val="2"/>
      <scheme val="major"/>
    </font>
    <font>
      <b/>
      <u/>
      <sz val="20"/>
      <color theme="1"/>
      <name val="Calibri Light"/>
      <family val="2"/>
      <scheme val="major"/>
    </font>
    <font>
      <b/>
      <sz val="18"/>
      <color theme="1"/>
      <name val="Calibri Light"/>
      <family val="2"/>
      <scheme val="major"/>
    </font>
    <font>
      <sz val="10"/>
      <color theme="1"/>
      <name val="Arial"/>
      <family val="2"/>
    </font>
    <font>
      <i/>
      <sz val="12"/>
      <name val="Calibri Light"/>
      <family val="2"/>
      <scheme val="major"/>
    </font>
    <font>
      <i/>
      <sz val="12"/>
      <color theme="1"/>
      <name val="Times New Roman"/>
      <family val="1"/>
    </font>
    <font>
      <i/>
      <sz val="12"/>
      <color theme="1"/>
      <name val="Calibri Light"/>
      <family val="2"/>
    </font>
  </fonts>
  <fills count="3">
    <fill>
      <patternFill patternType="none"/>
    </fill>
    <fill>
      <patternFill patternType="gray125"/>
    </fill>
    <fill>
      <patternFill patternType="solid">
        <fgColor theme="0" tint="-0.14999847407452621"/>
        <bgColor indexed="64"/>
      </patternFill>
    </fill>
  </fills>
  <borders count="23">
    <border>
      <left/>
      <right/>
      <top/>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s>
  <cellStyleXfs count="5">
    <xf numFmtId="0" fontId="0" fillId="0" borderId="0"/>
    <xf numFmtId="44" fontId="11" fillId="0" borderId="0" applyFont="0" applyFill="0" applyBorder="0" applyAlignment="0" applyProtection="0"/>
    <xf numFmtId="0" fontId="1" fillId="0" borderId="0"/>
    <xf numFmtId="0" fontId="11" fillId="0" borderId="0"/>
    <xf numFmtId="44" fontId="11" fillId="0" borderId="0" applyFont="0" applyFill="0" applyBorder="0" applyAlignment="0" applyProtection="0"/>
  </cellStyleXfs>
  <cellXfs count="109">
    <xf numFmtId="0" fontId="0" fillId="0" borderId="0" xfId="0"/>
    <xf numFmtId="0" fontId="2" fillId="2" borderId="6" xfId="0" applyFont="1" applyFill="1" applyBorder="1" applyAlignment="1">
      <alignment vertical="center" wrapText="1"/>
    </xf>
    <xf numFmtId="0" fontId="0" fillId="0" borderId="0" xfId="0" applyBorder="1" applyAlignment="1">
      <alignment horizontal="left" vertical="top" wrapText="1"/>
    </xf>
    <xf numFmtId="0" fontId="5" fillId="0" borderId="0" xfId="0" applyFont="1" applyFill="1" applyBorder="1" applyAlignment="1">
      <alignment horizontal="left" vertical="top" wrapText="1"/>
    </xf>
    <xf numFmtId="0" fontId="3" fillId="0" borderId="0" xfId="0" applyFont="1" applyAlignment="1">
      <alignment horizontal="left" vertical="top" wrapText="1"/>
    </xf>
    <xf numFmtId="164" fontId="5" fillId="0" borderId="0" xfId="0" applyNumberFormat="1" applyFont="1" applyAlignment="1">
      <alignment horizontal="left" vertical="top" wrapText="1"/>
    </xf>
    <xf numFmtId="10" fontId="5" fillId="0" borderId="0" xfId="0" applyNumberFormat="1" applyFont="1" applyAlignment="1">
      <alignment horizontal="left" vertical="top" wrapText="1"/>
    </xf>
    <xf numFmtId="0" fontId="3" fillId="0" borderId="0" xfId="0" applyFont="1" applyBorder="1" applyAlignment="1">
      <alignment horizontal="center" vertical="center" wrapText="1"/>
    </xf>
    <xf numFmtId="0" fontId="4" fillId="0" borderId="0" xfId="0" applyFont="1" applyBorder="1" applyAlignment="1">
      <alignment horizontal="center" vertical="center" wrapText="1"/>
    </xf>
    <xf numFmtId="0" fontId="3" fillId="0" borderId="13" xfId="0" applyFont="1" applyFill="1" applyBorder="1" applyAlignment="1">
      <alignment horizontal="left" vertical="top" wrapText="1"/>
    </xf>
    <xf numFmtId="0" fontId="5" fillId="2" borderId="6" xfId="0" applyFont="1" applyFill="1" applyBorder="1" applyAlignment="1">
      <alignment horizontal="left" vertical="top" wrapText="1"/>
    </xf>
    <xf numFmtId="0" fontId="3" fillId="0" borderId="3" xfId="0" applyFont="1" applyFill="1" applyBorder="1" applyAlignment="1">
      <alignment horizontal="left" vertical="top" wrapText="1"/>
    </xf>
    <xf numFmtId="0" fontId="2" fillId="0" borderId="0" xfId="0" applyFont="1" applyFill="1" applyBorder="1" applyAlignment="1">
      <alignment vertical="center" wrapText="1"/>
    </xf>
    <xf numFmtId="0" fontId="5" fillId="0" borderId="14" xfId="0" applyFont="1" applyBorder="1" applyAlignment="1">
      <alignment horizontal="left" vertical="top" wrapText="1"/>
    </xf>
    <xf numFmtId="0" fontId="3" fillId="2" borderId="16" xfId="0" applyFont="1" applyFill="1" applyBorder="1" applyAlignment="1">
      <alignment horizontal="left" vertical="top" wrapText="1"/>
    </xf>
    <xf numFmtId="0" fontId="3" fillId="0" borderId="0" xfId="0" applyFont="1" applyBorder="1" applyAlignment="1">
      <alignment horizontal="center" vertical="top" wrapText="1"/>
    </xf>
    <xf numFmtId="0" fontId="3" fillId="0" borderId="0" xfId="0" applyFont="1" applyBorder="1" applyAlignment="1">
      <alignment horizontal="left" vertical="top" wrapText="1"/>
    </xf>
    <xf numFmtId="49" fontId="5" fillId="0" borderId="0" xfId="0" applyNumberFormat="1" applyFont="1" applyBorder="1" applyAlignment="1">
      <alignment horizontal="left" vertical="top" wrapText="1"/>
    </xf>
    <xf numFmtId="0" fontId="5" fillId="0" borderId="2" xfId="0" applyFont="1" applyBorder="1" applyAlignment="1">
      <alignment horizontal="left" vertical="top" wrapText="1"/>
    </xf>
    <xf numFmtId="0" fontId="5" fillId="2" borderId="5" xfId="0" applyFont="1" applyFill="1" applyBorder="1" applyAlignment="1">
      <alignment horizontal="left" vertical="top" wrapText="1"/>
    </xf>
    <xf numFmtId="0" fontId="3" fillId="0" borderId="11" xfId="0" applyFont="1" applyFill="1" applyBorder="1" applyAlignment="1">
      <alignment horizontal="left" vertical="top" wrapText="1"/>
    </xf>
    <xf numFmtId="0" fontId="0" fillId="0" borderId="0" xfId="0" applyFill="1" applyBorder="1" applyAlignment="1">
      <alignment horizontal="left" vertical="top" wrapText="1"/>
    </xf>
    <xf numFmtId="164" fontId="5" fillId="0" borderId="0" xfId="0" applyNumberFormat="1" applyFont="1" applyFill="1" applyBorder="1" applyAlignment="1">
      <alignment horizontal="left" vertical="top" wrapText="1"/>
    </xf>
    <xf numFmtId="49" fontId="5" fillId="0" borderId="0" xfId="0" applyNumberFormat="1" applyFont="1" applyFill="1" applyBorder="1" applyAlignment="1">
      <alignment horizontal="left" vertical="top" wrapText="1"/>
    </xf>
    <xf numFmtId="49" fontId="5" fillId="0" borderId="0" xfId="0" applyNumberFormat="1" applyFont="1" applyAlignment="1">
      <alignment horizontal="left" vertical="top" wrapText="1"/>
    </xf>
    <xf numFmtId="49" fontId="5" fillId="0" borderId="3" xfId="0" applyNumberFormat="1" applyFont="1" applyBorder="1" applyAlignment="1">
      <alignment horizontal="left" vertical="top" wrapText="1"/>
    </xf>
    <xf numFmtId="0" fontId="5" fillId="0" borderId="0" xfId="0" applyFont="1" applyAlignment="1">
      <alignment horizontal="left" vertical="top" wrapText="1"/>
    </xf>
    <xf numFmtId="0" fontId="0" fillId="0" borderId="0" xfId="0" applyBorder="1" applyAlignment="1">
      <alignment vertical="center" wrapText="1"/>
    </xf>
    <xf numFmtId="0" fontId="5" fillId="0" borderId="12" xfId="0" applyFont="1" applyBorder="1" applyAlignment="1">
      <alignment horizontal="left" vertical="top" wrapText="1"/>
    </xf>
    <xf numFmtId="0" fontId="0" fillId="0" borderId="0" xfId="0" applyAlignment="1">
      <alignment horizontal="left" vertical="top" wrapText="1"/>
    </xf>
    <xf numFmtId="0" fontId="5" fillId="0" borderId="0" xfId="0" applyFont="1" applyBorder="1" applyAlignment="1">
      <alignment horizontal="left" vertical="top" wrapText="1"/>
    </xf>
    <xf numFmtId="0" fontId="5" fillId="0" borderId="3" xfId="0" applyFont="1" applyBorder="1" applyAlignment="1">
      <alignment horizontal="left" vertical="top" wrapText="1"/>
    </xf>
    <xf numFmtId="0" fontId="0" fillId="0" borderId="0" xfId="0" applyAlignment="1">
      <alignment horizontal="left" vertical="top" wrapText="1"/>
    </xf>
    <xf numFmtId="0" fontId="5" fillId="0" borderId="0" xfId="0" applyFont="1" applyBorder="1" applyAlignment="1">
      <alignment horizontal="left" vertical="top" wrapText="1"/>
    </xf>
    <xf numFmtId="164" fontId="3" fillId="0" borderId="0" xfId="0" applyNumberFormat="1" applyFont="1" applyBorder="1" applyAlignment="1">
      <alignment horizontal="center" vertical="top" wrapText="1"/>
    </xf>
    <xf numFmtId="164" fontId="5" fillId="2" borderId="2" xfId="0" applyNumberFormat="1" applyFont="1" applyFill="1" applyBorder="1" applyAlignment="1">
      <alignment horizontal="left" vertical="top" wrapText="1"/>
    </xf>
    <xf numFmtId="164" fontId="3" fillId="2" borderId="6" xfId="0" applyNumberFormat="1" applyFont="1" applyFill="1" applyBorder="1" applyAlignment="1">
      <alignment horizontal="left" vertical="top" wrapText="1"/>
    </xf>
    <xf numFmtId="49" fontId="3" fillId="0" borderId="4" xfId="0" applyNumberFormat="1" applyFont="1" applyBorder="1" applyAlignment="1">
      <alignment horizontal="left" vertical="top" wrapText="1"/>
    </xf>
    <xf numFmtId="49" fontId="4" fillId="0" borderId="0" xfId="0" applyNumberFormat="1" applyFont="1" applyBorder="1" applyAlignment="1">
      <alignment horizontal="center" vertical="center" wrapText="1"/>
    </xf>
    <xf numFmtId="49" fontId="5" fillId="0" borderId="15" xfId="0" applyNumberFormat="1" applyFont="1" applyBorder="1" applyAlignment="1">
      <alignment horizontal="left" vertical="top" wrapText="1"/>
    </xf>
    <xf numFmtId="0" fontId="5" fillId="0" borderId="19" xfId="0" applyFont="1" applyBorder="1" applyAlignment="1">
      <alignment horizontal="left" vertical="top" wrapText="1"/>
    </xf>
    <xf numFmtId="0" fontId="5" fillId="0" borderId="0" xfId="0" applyFont="1" applyAlignment="1">
      <alignment horizontal="left" vertical="top" wrapText="1"/>
    </xf>
    <xf numFmtId="0" fontId="5" fillId="0" borderId="0" xfId="0" applyFont="1" applyBorder="1" applyAlignment="1">
      <alignment horizontal="left" vertical="top" wrapText="1"/>
    </xf>
    <xf numFmtId="166" fontId="3" fillId="2" borderId="6" xfId="1" applyNumberFormat="1" applyFont="1" applyFill="1" applyBorder="1" applyAlignment="1">
      <alignment horizontal="left" vertical="top" wrapText="1"/>
    </xf>
    <xf numFmtId="166" fontId="7" fillId="2" borderId="6" xfId="1" applyNumberFormat="1" applyFont="1" applyFill="1" applyBorder="1" applyAlignment="1">
      <alignment horizontal="left" vertical="top" wrapText="1"/>
    </xf>
    <xf numFmtId="166" fontId="7" fillId="2" borderId="5" xfId="1" applyNumberFormat="1" applyFont="1" applyFill="1" applyBorder="1" applyAlignment="1">
      <alignment horizontal="left" vertical="top" wrapText="1"/>
    </xf>
    <xf numFmtId="166" fontId="5" fillId="2" borderId="20" xfId="1" applyNumberFormat="1" applyFont="1" applyFill="1" applyBorder="1" applyAlignment="1">
      <alignment horizontal="left" vertical="top" wrapText="1"/>
    </xf>
    <xf numFmtId="166" fontId="5" fillId="2" borderId="6" xfId="1" applyNumberFormat="1" applyFont="1" applyFill="1" applyBorder="1" applyAlignment="1">
      <alignment horizontal="left" vertical="top" wrapText="1"/>
    </xf>
    <xf numFmtId="166" fontId="5" fillId="2" borderId="5" xfId="1" applyNumberFormat="1" applyFont="1" applyFill="1" applyBorder="1" applyAlignment="1">
      <alignment horizontal="left" vertical="top" wrapText="1"/>
    </xf>
    <xf numFmtId="166" fontId="2" fillId="2" borderId="6" xfId="1" applyNumberFormat="1" applyFont="1" applyFill="1" applyBorder="1" applyAlignment="1">
      <alignment vertical="center" wrapText="1"/>
    </xf>
    <xf numFmtId="166" fontId="5" fillId="2" borderId="21" xfId="1" applyNumberFormat="1" applyFont="1" applyFill="1" applyBorder="1" applyAlignment="1">
      <alignment horizontal="left" vertical="top" wrapText="1"/>
    </xf>
    <xf numFmtId="166" fontId="5" fillId="2" borderId="22" xfId="1" applyNumberFormat="1" applyFont="1" applyFill="1" applyBorder="1" applyAlignment="1">
      <alignment horizontal="left" vertical="top" wrapText="1"/>
    </xf>
    <xf numFmtId="166" fontId="12" fillId="2" borderId="6" xfId="1" applyNumberFormat="1" applyFont="1" applyFill="1" applyBorder="1" applyAlignment="1">
      <alignment horizontal="left" vertical="top" wrapText="1"/>
    </xf>
    <xf numFmtId="166" fontId="12" fillId="2" borderId="1" xfId="1" applyNumberFormat="1" applyFont="1" applyFill="1" applyBorder="1" applyAlignment="1">
      <alignment horizontal="left" vertical="top" wrapText="1"/>
    </xf>
    <xf numFmtId="166" fontId="6" fillId="2" borderId="6" xfId="1" applyNumberFormat="1" applyFont="1" applyFill="1" applyBorder="1" applyAlignment="1">
      <alignment horizontal="left" vertical="top" wrapText="1"/>
    </xf>
    <xf numFmtId="166" fontId="6" fillId="2" borderId="5" xfId="1" applyNumberFormat="1" applyFont="1" applyFill="1" applyBorder="1" applyAlignment="1">
      <alignment horizontal="left" vertical="top" wrapText="1"/>
    </xf>
    <xf numFmtId="0" fontId="5" fillId="0" borderId="3" xfId="0" applyFont="1" applyFill="1" applyBorder="1" applyAlignment="1">
      <alignment horizontal="left" vertical="center" wrapText="1"/>
    </xf>
    <xf numFmtId="0" fontId="5" fillId="0" borderId="0" xfId="0" applyFont="1" applyAlignment="1">
      <alignment horizontal="left" vertical="top" wrapText="1"/>
    </xf>
    <xf numFmtId="0" fontId="5" fillId="0" borderId="0" xfId="0" applyFont="1" applyBorder="1" applyAlignment="1">
      <alignment horizontal="left" vertical="top" wrapText="1"/>
    </xf>
    <xf numFmtId="0" fontId="5" fillId="0" borderId="0" xfId="0" applyFont="1" applyAlignment="1">
      <alignment horizontal="left" vertical="top" wrapText="1"/>
    </xf>
    <xf numFmtId="0" fontId="5" fillId="0" borderId="0" xfId="0" applyFont="1" applyBorder="1" applyAlignment="1">
      <alignment horizontal="left" vertical="top" wrapText="1"/>
    </xf>
    <xf numFmtId="44" fontId="3" fillId="2" borderId="6" xfId="1" applyFont="1" applyFill="1" applyBorder="1" applyAlignment="1">
      <alignment horizontal="left" vertical="top" wrapText="1"/>
    </xf>
    <xf numFmtId="44" fontId="5" fillId="0" borderId="0" xfId="1" applyFont="1" applyBorder="1" applyAlignment="1">
      <alignment horizontal="left" vertical="top" wrapText="1"/>
    </xf>
    <xf numFmtId="44" fontId="3" fillId="0" borderId="0" xfId="1" applyFont="1" applyBorder="1" applyAlignment="1">
      <alignment horizontal="center" vertical="top" wrapText="1"/>
    </xf>
    <xf numFmtId="44" fontId="5" fillId="2" borderId="3" xfId="1" applyFont="1" applyFill="1" applyBorder="1" applyAlignment="1">
      <alignment horizontal="left" vertical="top" wrapText="1"/>
    </xf>
    <xf numFmtId="0" fontId="3" fillId="0" borderId="9" xfId="0" applyFont="1" applyBorder="1" applyAlignment="1">
      <alignment horizontal="left" vertical="top" wrapText="1"/>
    </xf>
    <xf numFmtId="0" fontId="5" fillId="0" borderId="10" xfId="0" applyFont="1" applyBorder="1" applyAlignment="1">
      <alignment horizontal="left" vertical="top" wrapText="1"/>
    </xf>
    <xf numFmtId="0" fontId="8" fillId="0" borderId="7" xfId="0" applyFont="1" applyFill="1" applyBorder="1" applyAlignment="1">
      <alignment horizontal="center" vertical="top" wrapText="1"/>
    </xf>
    <xf numFmtId="0" fontId="0" fillId="0" borderId="7" xfId="0" applyBorder="1" applyAlignment="1">
      <alignment horizontal="center" wrapText="1"/>
    </xf>
    <xf numFmtId="0" fontId="6" fillId="0" borderId="3" xfId="0" applyFont="1" applyBorder="1" applyAlignment="1">
      <alignment horizontal="left" vertical="top" wrapText="1"/>
    </xf>
    <xf numFmtId="0" fontId="0" fillId="0" borderId="3" xfId="0" applyBorder="1" applyAlignment="1">
      <alignment horizontal="left" vertical="top" wrapText="1"/>
    </xf>
    <xf numFmtId="0" fontId="8" fillId="0" borderId="7" xfId="0" applyFont="1" applyBorder="1" applyAlignment="1">
      <alignment horizontal="center" vertical="center" wrapText="1"/>
    </xf>
    <xf numFmtId="0" fontId="0" fillId="0" borderId="7" xfId="0" applyBorder="1" applyAlignment="1">
      <alignment vertical="center" wrapText="1"/>
    </xf>
    <xf numFmtId="164" fontId="6" fillId="0" borderId="8" xfId="1" applyNumberFormat="1" applyFont="1" applyFill="1" applyBorder="1" applyAlignment="1">
      <alignment horizontal="center" vertical="top" wrapText="1"/>
    </xf>
    <xf numFmtId="164" fontId="6" fillId="0" borderId="18" xfId="1" applyNumberFormat="1" applyFont="1" applyFill="1" applyBorder="1" applyAlignment="1">
      <alignment horizontal="center" vertical="top" wrapText="1"/>
    </xf>
    <xf numFmtId="164" fontId="6" fillId="0" borderId="3" xfId="1" applyNumberFormat="1" applyFont="1" applyFill="1" applyBorder="1" applyAlignment="1">
      <alignment horizontal="center" vertical="center" wrapText="1"/>
    </xf>
    <xf numFmtId="164" fontId="14" fillId="0" borderId="3" xfId="1" applyNumberFormat="1" applyFont="1" applyFill="1" applyBorder="1" applyAlignment="1">
      <alignment horizontal="center" vertical="center" wrapText="1"/>
    </xf>
    <xf numFmtId="164" fontId="6" fillId="0" borderId="2" xfId="1" applyNumberFormat="1" applyFont="1" applyFill="1" applyBorder="1" applyAlignment="1">
      <alignment horizontal="center" vertical="center" wrapText="1"/>
    </xf>
    <xf numFmtId="164" fontId="6" fillId="0" borderId="12" xfId="0" applyNumberFormat="1" applyFont="1" applyFill="1" applyBorder="1" applyAlignment="1">
      <alignment horizontal="center" vertical="top" wrapText="1"/>
    </xf>
    <xf numFmtId="164" fontId="13" fillId="0" borderId="12" xfId="0" applyNumberFormat="1" applyFont="1" applyFill="1" applyBorder="1" applyAlignment="1">
      <alignment horizontal="center" vertical="center" wrapText="1"/>
    </xf>
    <xf numFmtId="164" fontId="5" fillId="0" borderId="4" xfId="1" applyNumberFormat="1" applyFont="1" applyFill="1" applyBorder="1" applyAlignment="1">
      <alignment horizontal="center" vertical="top" wrapText="1"/>
    </xf>
    <xf numFmtId="164" fontId="2" fillId="0" borderId="4" xfId="1" applyNumberFormat="1" applyFont="1" applyFill="1" applyBorder="1" applyAlignment="1">
      <alignment horizontal="center" vertical="center" wrapText="1"/>
    </xf>
    <xf numFmtId="164" fontId="5" fillId="0" borderId="6" xfId="1" applyNumberFormat="1" applyFont="1" applyFill="1" applyBorder="1" applyAlignment="1">
      <alignment horizontal="center" vertical="top" wrapText="1"/>
    </xf>
    <xf numFmtId="164" fontId="5" fillId="0" borderId="5" xfId="1" applyNumberFormat="1" applyFont="1" applyFill="1" applyBorder="1" applyAlignment="1">
      <alignment horizontal="center" vertical="top" wrapText="1"/>
    </xf>
    <xf numFmtId="164" fontId="5" fillId="0" borderId="11" xfId="1" applyNumberFormat="1" applyFont="1" applyFill="1" applyBorder="1" applyAlignment="1">
      <alignment horizontal="center" vertical="center" wrapText="1"/>
    </xf>
    <xf numFmtId="164" fontId="5" fillId="2" borderId="8" xfId="1" applyNumberFormat="1" applyFont="1" applyFill="1" applyBorder="1" applyAlignment="1">
      <alignment horizontal="center" vertical="top" wrapText="1"/>
    </xf>
    <xf numFmtId="164" fontId="5" fillId="2" borderId="8" xfId="1" applyNumberFormat="1" applyFont="1" applyFill="1" applyBorder="1" applyAlignment="1">
      <alignment horizontal="center" vertical="center" wrapText="1"/>
    </xf>
    <xf numFmtId="164" fontId="5" fillId="2" borderId="17" xfId="1" applyNumberFormat="1" applyFont="1" applyFill="1" applyBorder="1" applyAlignment="1">
      <alignment horizontal="center" vertical="top" wrapText="1"/>
    </xf>
    <xf numFmtId="44" fontId="5" fillId="2" borderId="4" xfId="1" applyFont="1" applyFill="1" applyBorder="1" applyAlignment="1">
      <alignment horizontal="left" vertical="top" wrapText="1"/>
    </xf>
    <xf numFmtId="0" fontId="5" fillId="0" borderId="3" xfId="0" applyFont="1" applyFill="1" applyBorder="1" applyAlignment="1">
      <alignment vertical="center" wrapText="1"/>
    </xf>
    <xf numFmtId="0" fontId="5" fillId="0" borderId="4" xfId="0" applyFont="1" applyFill="1" applyBorder="1" applyAlignment="1">
      <alignment vertical="center" wrapText="1"/>
    </xf>
    <xf numFmtId="0" fontId="6" fillId="0" borderId="3" xfId="0" applyFont="1" applyFill="1" applyBorder="1" applyAlignment="1">
      <alignment horizontal="left" vertical="top" wrapText="1"/>
    </xf>
    <xf numFmtId="49" fontId="5" fillId="0" borderId="3" xfId="0" applyNumberFormat="1" applyFont="1" applyFill="1" applyBorder="1" applyAlignment="1">
      <alignment horizontal="left" vertical="top" wrapText="1"/>
    </xf>
    <xf numFmtId="49" fontId="5" fillId="0" borderId="2" xfId="0" applyNumberFormat="1" applyFont="1" applyFill="1" applyBorder="1" applyAlignment="1">
      <alignment horizontal="left" vertical="top" wrapText="1"/>
    </xf>
    <xf numFmtId="49" fontId="5" fillId="0" borderId="4" xfId="0" applyNumberFormat="1" applyFont="1" applyFill="1" applyBorder="1" applyAlignment="1">
      <alignment horizontal="center" vertical="center" wrapText="1"/>
    </xf>
    <xf numFmtId="5" fontId="5" fillId="2" borderId="3" xfId="1" applyNumberFormat="1" applyFont="1" applyFill="1" applyBorder="1" applyAlignment="1">
      <alignment horizontal="center" vertical="center" wrapText="1"/>
    </xf>
    <xf numFmtId="5" fontId="5" fillId="0" borderId="3" xfId="1" applyNumberFormat="1" applyFont="1" applyFill="1" applyBorder="1" applyAlignment="1">
      <alignment horizontal="center" vertical="center" wrapText="1"/>
    </xf>
    <xf numFmtId="5" fontId="5" fillId="2" borderId="8" xfId="1" applyNumberFormat="1" applyFont="1" applyFill="1" applyBorder="1" applyAlignment="1">
      <alignment horizontal="center" vertical="center" wrapText="1"/>
    </xf>
    <xf numFmtId="5" fontId="5" fillId="0" borderId="4" xfId="1" applyNumberFormat="1" applyFont="1" applyFill="1" applyBorder="1" applyAlignment="1">
      <alignment horizontal="center" vertical="center" wrapText="1"/>
    </xf>
    <xf numFmtId="5" fontId="5" fillId="0" borderId="18" xfId="1" applyNumberFormat="1" applyFont="1" applyFill="1" applyBorder="1" applyAlignment="1">
      <alignment horizontal="center" vertical="center" wrapText="1"/>
    </xf>
    <xf numFmtId="5" fontId="5" fillId="0" borderId="2" xfId="1" applyNumberFormat="1" applyFont="1" applyFill="1" applyBorder="1" applyAlignment="1">
      <alignment horizontal="center" vertical="center" wrapText="1"/>
    </xf>
    <xf numFmtId="5" fontId="3" fillId="2" borderId="3" xfId="1" applyNumberFormat="1" applyFont="1" applyFill="1" applyBorder="1" applyAlignment="1">
      <alignment horizontal="center" vertical="center" wrapText="1"/>
    </xf>
    <xf numFmtId="5" fontId="3" fillId="0" borderId="3" xfId="1" applyNumberFormat="1"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5" fillId="0" borderId="3" xfId="0" applyFont="1" applyFill="1" applyBorder="1" applyAlignment="1">
      <alignment horizontal="left" vertical="top" wrapText="1"/>
    </xf>
    <xf numFmtId="0" fontId="0" fillId="0" borderId="3" xfId="0" applyFill="1" applyBorder="1" applyAlignment="1">
      <alignment horizontal="left" vertical="top" wrapText="1"/>
    </xf>
    <xf numFmtId="165" fontId="5" fillId="0" borderId="3" xfId="0" applyNumberFormat="1" applyFont="1" applyFill="1" applyBorder="1" applyAlignment="1">
      <alignment horizontal="left" vertical="top" wrapText="1"/>
    </xf>
    <xf numFmtId="165" fontId="0" fillId="0" borderId="3" xfId="0" applyNumberFormat="1" applyFill="1" applyBorder="1" applyAlignment="1">
      <alignment horizontal="left" vertical="top" wrapText="1"/>
    </xf>
  </cellXfs>
  <cellStyles count="5">
    <cellStyle name="Currency" xfId="1" builtinId="4"/>
    <cellStyle name="Currency 2" xfId="4"/>
    <cellStyle name="Normal" xfId="0" builtinId="0"/>
    <cellStyle name="Normal 2" xfId="3"/>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cqueen_tome\AppData\Local\Microsoft\Windows\Temporary%20Internet%20Files\Content.Outlook\CXS4J1PP\PER%20Charts%20-%20With%20Public%20Benefits%20Explained%20in%20Diagra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StrategicallyPlannedPublicBenef"/>
      <sheetName val="Strategic Plan Responsibility"/>
      <sheetName val="Strategically Planned Partners"/>
      <sheetName val="Partner Details"/>
      <sheetName val="Perf. Measure - Explained"/>
      <sheetName val="Perf. Measure - Results"/>
      <sheetName val="Funding Sources"/>
      <sheetName val="Strategically Spent $"/>
      <sheetName val="StrategicP-Laws as Basis"/>
      <sheetName val="Laws to Further Eval"/>
      <sheetName val="Potential Negative Impact"/>
      <sheetName val="Review-Audit List"/>
      <sheetName val="StrategicP - Objective Details"/>
      <sheetName val="Budget Search"/>
      <sheetName val="Agency Feedback"/>
      <sheetName val="Agency Contacts"/>
      <sheetName val="Agency Glossary"/>
      <sheetName val="Drop Down Op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1">
          <cell r="A1" t="str">
            <v>Transportation Infrastructure Bank, State</v>
          </cell>
        </row>
        <row r="2">
          <cell r="A2" t="str">
            <v xml:space="preserve">Deaf and the Blind, School for the </v>
          </cell>
        </row>
        <row r="3">
          <cell r="A3" t="str">
            <v>Blind, Commission for the</v>
          </cell>
        </row>
        <row r="4">
          <cell r="A4" t="str">
            <v>Public Safety, Department of</v>
          </cell>
        </row>
        <row r="5">
          <cell r="A5" t="str">
            <v>Treasurer, S.C. Office of the</v>
          </cell>
        </row>
        <row r="17">
          <cell r="A17" t="str">
            <v>By practice the requirements in the law are no longer performed by the agency</v>
          </cell>
        </row>
        <row r="18">
          <cell r="A18" t="str">
            <v>The requirements in the law are performed by another agency</v>
          </cell>
        </row>
        <row r="19">
          <cell r="A19" t="str">
            <v>The Committee should consider adding to the law standard qualifications for certain positions within the agency</v>
          </cell>
        </row>
        <row r="20">
          <cell r="A20" t="str">
            <v>The law prohibits or makes it more difficult to implement ideas or plans which may decrease administrative costs, increase efficiency, allow the agency to focus more on its mission, etc.</v>
          </cell>
        </row>
        <row r="21">
          <cell r="A21"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4"/>
  <sheetViews>
    <sheetView tabSelected="1" zoomScale="75" zoomScaleNormal="75" workbookViewId="0">
      <selection activeCell="G4" sqref="G4"/>
    </sheetView>
  </sheetViews>
  <sheetFormatPr defaultColWidth="9.140625" defaultRowHeight="15.75" x14ac:dyDescent="0.2"/>
  <cols>
    <col min="1" max="1" width="23.85546875" style="26" customWidth="1"/>
    <col min="2" max="2" width="58.85546875" style="26" customWidth="1"/>
    <col min="3" max="3" width="20.85546875" style="5" customWidth="1"/>
    <col min="4" max="6" width="20.7109375" style="5" customWidth="1"/>
    <col min="7" max="7" width="21.42578125" style="5" customWidth="1"/>
    <col min="8" max="9" width="20.7109375" style="6" customWidth="1"/>
    <col min="10" max="10" width="20.7109375" style="26" customWidth="1"/>
    <col min="11" max="12" width="20.85546875" style="26" customWidth="1"/>
    <col min="13" max="13" width="11.5703125" style="26" bestFit="1" customWidth="1"/>
    <col min="14" max="15" width="9" style="26" bestFit="1" customWidth="1"/>
    <col min="16" max="16" width="6.140625" style="26" bestFit="1" customWidth="1"/>
    <col min="17" max="16384" width="9.140625" style="26"/>
  </cols>
  <sheetData>
    <row r="1" spans="1:13" ht="9" customHeight="1" x14ac:dyDescent="0.2"/>
    <row r="2" spans="1:13" s="29" customFormat="1" ht="33.75" customHeight="1" x14ac:dyDescent="0.2">
      <c r="A2" s="65" t="s">
        <v>1</v>
      </c>
      <c r="B2" s="66"/>
      <c r="C2" s="105" t="s">
        <v>31</v>
      </c>
      <c r="D2" s="106"/>
      <c r="E2" s="21"/>
    </row>
    <row r="3" spans="1:13" s="29" customFormat="1" x14ac:dyDescent="0.2">
      <c r="A3" s="65" t="s">
        <v>2</v>
      </c>
      <c r="B3" s="66"/>
      <c r="C3" s="107">
        <v>42377</v>
      </c>
      <c r="D3" s="108"/>
      <c r="E3" s="21"/>
    </row>
    <row r="4" spans="1:13" s="29" customFormat="1" x14ac:dyDescent="0.2">
      <c r="A4" s="65" t="s">
        <v>3</v>
      </c>
      <c r="B4" s="66"/>
      <c r="C4" s="105" t="s">
        <v>16</v>
      </c>
      <c r="D4" s="106"/>
      <c r="E4" s="21"/>
    </row>
    <row r="5" spans="1:13" s="32" customFormat="1" ht="9" customHeight="1" x14ac:dyDescent="0.2">
      <c r="A5" s="16"/>
      <c r="B5" s="33"/>
      <c r="C5" s="3"/>
      <c r="D5" s="21"/>
      <c r="E5" s="21"/>
    </row>
    <row r="7" spans="1:13" x14ac:dyDescent="0.2">
      <c r="A7" s="4"/>
      <c r="B7" s="15" t="s">
        <v>13</v>
      </c>
      <c r="C7" s="34"/>
      <c r="D7" s="69" t="s">
        <v>6</v>
      </c>
      <c r="E7" s="70"/>
      <c r="F7" s="70"/>
      <c r="G7" s="70"/>
      <c r="H7" s="70"/>
      <c r="I7" s="70"/>
    </row>
    <row r="8" spans="1:13" x14ac:dyDescent="0.2">
      <c r="B8" s="3"/>
      <c r="C8" s="22"/>
      <c r="D8" s="2"/>
      <c r="E8" s="2"/>
      <c r="F8" s="2"/>
      <c r="G8" s="2"/>
      <c r="H8" s="2"/>
      <c r="I8" s="2"/>
    </row>
    <row r="9" spans="1:13" ht="88.9" customHeight="1" x14ac:dyDescent="0.2">
      <c r="A9" s="71" t="s">
        <v>30</v>
      </c>
      <c r="B9" s="31" t="s">
        <v>10</v>
      </c>
      <c r="C9" s="35" t="s">
        <v>0</v>
      </c>
      <c r="D9" s="103" t="s">
        <v>36</v>
      </c>
      <c r="E9" s="103" t="s">
        <v>36</v>
      </c>
      <c r="F9" s="103" t="s">
        <v>39</v>
      </c>
      <c r="G9" s="103" t="s">
        <v>41</v>
      </c>
      <c r="H9" s="103" t="s">
        <v>42</v>
      </c>
      <c r="I9" s="103" t="s">
        <v>43</v>
      </c>
      <c r="J9" s="103" t="s">
        <v>44</v>
      </c>
      <c r="K9" s="103" t="s">
        <v>46</v>
      </c>
      <c r="L9" s="103" t="s">
        <v>46</v>
      </c>
    </row>
    <row r="10" spans="1:13" ht="56.45" customHeight="1" x14ac:dyDescent="0.2">
      <c r="A10" s="72"/>
      <c r="B10" s="18" t="s">
        <v>23</v>
      </c>
      <c r="C10" s="35" t="s">
        <v>0</v>
      </c>
      <c r="D10" s="103" t="s">
        <v>4</v>
      </c>
      <c r="E10" s="103" t="s">
        <v>4</v>
      </c>
      <c r="F10" s="103" t="s">
        <v>40</v>
      </c>
      <c r="G10" s="103" t="s">
        <v>40</v>
      </c>
      <c r="H10" s="103" t="s">
        <v>40</v>
      </c>
      <c r="I10" s="103" t="s">
        <v>40</v>
      </c>
      <c r="J10" s="103" t="s">
        <v>45</v>
      </c>
      <c r="K10" s="103" t="s">
        <v>4</v>
      </c>
      <c r="L10" s="103" t="s">
        <v>40</v>
      </c>
    </row>
    <row r="11" spans="1:13" ht="34.5" customHeight="1" thickBot="1" x14ac:dyDescent="0.25">
      <c r="A11" s="27"/>
      <c r="B11" s="28" t="s">
        <v>14</v>
      </c>
      <c r="C11" s="35" t="s">
        <v>0</v>
      </c>
      <c r="D11" s="104" t="s">
        <v>37</v>
      </c>
      <c r="E11" s="104" t="s">
        <v>38</v>
      </c>
      <c r="F11" s="104" t="s">
        <v>37</v>
      </c>
      <c r="G11" s="104" t="s">
        <v>37</v>
      </c>
      <c r="H11" s="104" t="s">
        <v>37</v>
      </c>
      <c r="I11" s="104" t="s">
        <v>37</v>
      </c>
      <c r="J11" s="104" t="s">
        <v>37</v>
      </c>
      <c r="K11" s="104" t="s">
        <v>38</v>
      </c>
      <c r="L11" s="104" t="s">
        <v>38</v>
      </c>
    </row>
    <row r="12" spans="1:13" ht="16.5" thickBot="1" x14ac:dyDescent="0.25">
      <c r="A12" s="30"/>
      <c r="B12" s="14" t="s">
        <v>7</v>
      </c>
      <c r="C12" s="36"/>
      <c r="D12" s="52"/>
      <c r="E12" s="52"/>
      <c r="F12" s="52"/>
      <c r="G12" s="52"/>
      <c r="H12" s="53"/>
      <c r="I12" s="53"/>
      <c r="J12" s="54"/>
      <c r="K12" s="55"/>
      <c r="L12" s="55"/>
      <c r="M12" s="5"/>
    </row>
    <row r="13" spans="1:13" x14ac:dyDescent="0.2">
      <c r="A13" s="7"/>
      <c r="B13" s="13" t="s">
        <v>24</v>
      </c>
      <c r="C13" s="85">
        <f>SUM(D13:L13)</f>
        <v>4196524</v>
      </c>
      <c r="D13" s="73">
        <v>75659</v>
      </c>
      <c r="E13" s="73">
        <v>0</v>
      </c>
      <c r="F13" s="73">
        <v>1561690</v>
      </c>
      <c r="G13" s="73">
        <v>1794515</v>
      </c>
      <c r="H13" s="73">
        <v>251388</v>
      </c>
      <c r="I13" s="73">
        <v>58334</v>
      </c>
      <c r="J13" s="74">
        <v>-112978</v>
      </c>
      <c r="K13" s="74">
        <v>148514</v>
      </c>
      <c r="L13" s="74">
        <v>419402</v>
      </c>
    </row>
    <row r="14" spans="1:13" ht="36" customHeight="1" x14ac:dyDescent="0.2">
      <c r="A14" s="8"/>
      <c r="B14" s="9" t="s">
        <v>26</v>
      </c>
      <c r="C14" s="86">
        <f>SUM(D14:L14)</f>
        <v>4196524</v>
      </c>
      <c r="D14" s="75">
        <v>75659</v>
      </c>
      <c r="E14" s="75">
        <v>0</v>
      </c>
      <c r="F14" s="75">
        <v>1561690</v>
      </c>
      <c r="G14" s="76">
        <v>1794515</v>
      </c>
      <c r="H14" s="75">
        <v>251388</v>
      </c>
      <c r="I14" s="75">
        <v>58334</v>
      </c>
      <c r="J14" s="77">
        <v>-112978</v>
      </c>
      <c r="K14" s="77">
        <v>148514</v>
      </c>
      <c r="L14" s="77">
        <v>419402</v>
      </c>
    </row>
    <row r="15" spans="1:13" s="24" customFormat="1" ht="56.25" customHeight="1" thickBot="1" x14ac:dyDescent="0.25">
      <c r="A15" s="38"/>
      <c r="B15" s="39" t="s">
        <v>8</v>
      </c>
      <c r="C15" s="87"/>
      <c r="D15" s="78"/>
      <c r="E15" s="78"/>
      <c r="F15" s="78"/>
      <c r="G15" s="79"/>
      <c r="H15" s="78"/>
      <c r="I15" s="78"/>
      <c r="J15" s="78"/>
      <c r="K15" s="78"/>
      <c r="L15" s="78"/>
    </row>
    <row r="16" spans="1:13" ht="18" customHeight="1" thickBot="1" x14ac:dyDescent="0.25">
      <c r="A16" s="8"/>
      <c r="B16" s="14" t="s">
        <v>17</v>
      </c>
      <c r="C16" s="43"/>
      <c r="D16" s="44"/>
      <c r="E16" s="44"/>
      <c r="F16" s="44"/>
      <c r="G16" s="44"/>
      <c r="H16" s="45"/>
      <c r="I16" s="45"/>
      <c r="J16" s="46"/>
      <c r="K16" s="47"/>
      <c r="L16" s="48"/>
    </row>
    <row r="17" spans="1:18" ht="24.75" customHeight="1" thickBot="1" x14ac:dyDescent="0.25">
      <c r="A17" s="8"/>
      <c r="B17" s="13" t="s">
        <v>9</v>
      </c>
      <c r="C17" s="86">
        <f>SUM(D17:L17)</f>
        <v>12819142</v>
      </c>
      <c r="D17" s="80">
        <v>768792</v>
      </c>
      <c r="E17" s="80">
        <v>770350</v>
      </c>
      <c r="F17" s="80">
        <v>7220000</v>
      </c>
      <c r="G17" s="81">
        <v>3300000</v>
      </c>
      <c r="H17" s="80">
        <v>250000</v>
      </c>
      <c r="I17" s="80">
        <v>10000</v>
      </c>
      <c r="J17" s="82">
        <v>500000</v>
      </c>
      <c r="K17" s="83">
        <v>0</v>
      </c>
      <c r="L17" s="83">
        <v>0</v>
      </c>
    </row>
    <row r="18" spans="1:18" ht="16.5" thickBot="1" x14ac:dyDescent="0.25">
      <c r="A18" s="30"/>
      <c r="B18" s="14" t="s">
        <v>11</v>
      </c>
      <c r="C18" s="43"/>
      <c r="D18" s="47"/>
      <c r="E18" s="47"/>
      <c r="F18" s="47"/>
      <c r="G18" s="49"/>
      <c r="H18" s="48"/>
      <c r="I18" s="48"/>
      <c r="J18" s="48"/>
      <c r="K18" s="50"/>
      <c r="L18" s="51"/>
    </row>
    <row r="19" spans="1:18" ht="69" customHeight="1" x14ac:dyDescent="0.2">
      <c r="A19" s="30"/>
      <c r="B19" s="20" t="s">
        <v>18</v>
      </c>
      <c r="C19" s="86">
        <f>SUM(D19:L19)</f>
        <v>17015666</v>
      </c>
      <c r="D19" s="84">
        <f>D14+D17</f>
        <v>844451</v>
      </c>
      <c r="E19" s="84">
        <f t="shared" ref="E19:L19" si="0">E14+E17</f>
        <v>770350</v>
      </c>
      <c r="F19" s="84">
        <f t="shared" si="0"/>
        <v>8781690</v>
      </c>
      <c r="G19" s="84">
        <f t="shared" si="0"/>
        <v>5094515</v>
      </c>
      <c r="H19" s="84">
        <f t="shared" si="0"/>
        <v>501388</v>
      </c>
      <c r="I19" s="84">
        <f t="shared" si="0"/>
        <v>68334</v>
      </c>
      <c r="J19" s="84">
        <f t="shared" si="0"/>
        <v>387022</v>
      </c>
      <c r="K19" s="84">
        <f t="shared" si="0"/>
        <v>148514</v>
      </c>
      <c r="L19" s="84">
        <f t="shared" si="0"/>
        <v>419402</v>
      </c>
    </row>
    <row r="20" spans="1:18" x14ac:dyDescent="0.2">
      <c r="A20" s="7"/>
      <c r="B20" s="30"/>
      <c r="C20" s="62"/>
      <c r="D20" s="3"/>
      <c r="E20" s="3"/>
      <c r="F20" s="3"/>
      <c r="G20" s="12"/>
      <c r="H20" s="3"/>
      <c r="I20" s="3"/>
      <c r="J20" s="40"/>
      <c r="K20" s="40"/>
      <c r="L20" s="40"/>
    </row>
    <row r="21" spans="1:18" x14ac:dyDescent="0.2">
      <c r="A21" s="4"/>
      <c r="B21" s="15" t="s">
        <v>22</v>
      </c>
      <c r="C21" s="63"/>
      <c r="D21" s="69" t="s">
        <v>6</v>
      </c>
      <c r="E21" s="70"/>
      <c r="F21" s="70"/>
      <c r="G21" s="70"/>
      <c r="H21" s="70"/>
      <c r="I21" s="70"/>
    </row>
    <row r="22" spans="1:18" x14ac:dyDescent="0.2">
      <c r="A22" s="7"/>
      <c r="B22" s="30"/>
      <c r="C22" s="62"/>
      <c r="D22" s="3"/>
      <c r="E22" s="3"/>
      <c r="F22" s="3"/>
      <c r="G22" s="12"/>
      <c r="H22" s="3"/>
      <c r="I22" s="3"/>
    </row>
    <row r="23" spans="1:18" ht="80.45" customHeight="1" x14ac:dyDescent="0.2">
      <c r="A23" s="67" t="s">
        <v>21</v>
      </c>
      <c r="B23" s="31" t="s">
        <v>27</v>
      </c>
      <c r="C23" s="64" t="str">
        <f t="shared" ref="C23:I23" si="1">C9</f>
        <v>Totals</v>
      </c>
      <c r="D23" s="56" t="str">
        <f t="shared" si="1"/>
        <v>General Appropriations</v>
      </c>
      <c r="E23" s="56" t="str">
        <f t="shared" si="1"/>
        <v>General Appropriations</v>
      </c>
      <c r="F23" s="56" t="str">
        <f t="shared" si="1"/>
        <v>Court Fines</v>
      </c>
      <c r="G23" s="56" t="str">
        <f t="shared" si="1"/>
        <v>$5 Surcharge</v>
      </c>
      <c r="H23" s="56" t="str">
        <f t="shared" si="1"/>
        <v>Miscellaneous Revenue</v>
      </c>
      <c r="I23" s="56" t="str">
        <f t="shared" si="1"/>
        <v>Sale of Assets</v>
      </c>
      <c r="J23" s="56" t="str">
        <f t="shared" ref="J23:L23" si="2">J9</f>
        <v>Federal Grant</v>
      </c>
      <c r="K23" s="56" t="str">
        <f t="shared" si="2"/>
        <v>Capital Projects</v>
      </c>
      <c r="L23" s="56" t="str">
        <f t="shared" si="2"/>
        <v>Capital Projects</v>
      </c>
      <c r="M23" s="3"/>
      <c r="N23" s="3"/>
      <c r="O23" s="3"/>
      <c r="P23" s="3"/>
      <c r="Q23" s="3"/>
      <c r="R23" s="3"/>
    </row>
    <row r="24" spans="1:18" ht="68.45" customHeight="1" x14ac:dyDescent="0.2">
      <c r="A24" s="68"/>
      <c r="B24" s="18" t="s">
        <v>28</v>
      </c>
      <c r="C24" s="64" t="str">
        <f t="shared" ref="C24:I24" si="3">C10</f>
        <v>Totals</v>
      </c>
      <c r="D24" s="56" t="str">
        <f t="shared" si="3"/>
        <v>State</v>
      </c>
      <c r="E24" s="56" t="str">
        <f t="shared" si="3"/>
        <v>State</v>
      </c>
      <c r="F24" s="56" t="str">
        <f t="shared" si="3"/>
        <v>Other</v>
      </c>
      <c r="G24" s="56" t="str">
        <f t="shared" si="3"/>
        <v>Other</v>
      </c>
      <c r="H24" s="56" t="str">
        <f t="shared" si="3"/>
        <v>Other</v>
      </c>
      <c r="I24" s="56" t="str">
        <f t="shared" si="3"/>
        <v>Other</v>
      </c>
      <c r="J24" s="56" t="str">
        <f t="shared" ref="J24:L24" si="4">J10</f>
        <v xml:space="preserve">Federal  </v>
      </c>
      <c r="K24" s="56" t="str">
        <f t="shared" si="4"/>
        <v>State</v>
      </c>
      <c r="L24" s="56" t="str">
        <f t="shared" si="4"/>
        <v>Other</v>
      </c>
      <c r="M24" s="3"/>
      <c r="N24" s="3"/>
      <c r="O24" s="3"/>
      <c r="P24" s="3"/>
      <c r="Q24" s="3"/>
      <c r="R24" s="3"/>
    </row>
    <row r="25" spans="1:18" s="24" customFormat="1" ht="31.5" x14ac:dyDescent="0.2">
      <c r="A25" s="38"/>
      <c r="B25" s="25" t="s">
        <v>19</v>
      </c>
      <c r="C25" s="64" t="s">
        <v>12</v>
      </c>
      <c r="D25" s="92"/>
      <c r="E25" s="92"/>
      <c r="F25" s="92"/>
      <c r="G25" s="92"/>
      <c r="H25" s="92"/>
      <c r="I25" s="92"/>
      <c r="J25" s="93" t="s">
        <v>47</v>
      </c>
      <c r="K25" s="93"/>
      <c r="L25" s="93"/>
      <c r="M25" s="23"/>
      <c r="N25" s="23"/>
      <c r="O25" s="23"/>
      <c r="P25" s="23"/>
      <c r="Q25" s="23"/>
      <c r="R25" s="23"/>
    </row>
    <row r="26" spans="1:18" ht="53.25" customHeight="1" x14ac:dyDescent="0.2">
      <c r="A26" s="8"/>
      <c r="B26" s="11" t="s">
        <v>29</v>
      </c>
      <c r="C26" s="95">
        <f>C19</f>
        <v>17015666</v>
      </c>
      <c r="D26" s="96">
        <f t="shared" ref="D26:L26" si="5">D19</f>
        <v>844451</v>
      </c>
      <c r="E26" s="96">
        <f t="shared" si="5"/>
        <v>770350</v>
      </c>
      <c r="F26" s="96">
        <f t="shared" si="5"/>
        <v>8781690</v>
      </c>
      <c r="G26" s="96">
        <f t="shared" si="5"/>
        <v>5094515</v>
      </c>
      <c r="H26" s="96">
        <f t="shared" si="5"/>
        <v>501388</v>
      </c>
      <c r="I26" s="96">
        <f t="shared" si="5"/>
        <v>68334</v>
      </c>
      <c r="J26" s="96">
        <f t="shared" si="5"/>
        <v>387022</v>
      </c>
      <c r="K26" s="96">
        <f t="shared" si="5"/>
        <v>148514</v>
      </c>
      <c r="L26" s="96">
        <f t="shared" si="5"/>
        <v>419402</v>
      </c>
      <c r="M26" s="3"/>
      <c r="N26" s="3"/>
      <c r="O26" s="3"/>
      <c r="P26" s="3"/>
      <c r="Q26" s="3"/>
      <c r="R26" s="3"/>
    </row>
    <row r="27" spans="1:18" s="24" customFormat="1" ht="52.5" customHeight="1" thickBot="1" x14ac:dyDescent="0.25">
      <c r="A27" s="17"/>
      <c r="B27" s="37" t="s">
        <v>5</v>
      </c>
      <c r="C27" s="88" t="s">
        <v>12</v>
      </c>
      <c r="D27" s="94" t="s">
        <v>15</v>
      </c>
      <c r="E27" s="94" t="s">
        <v>15</v>
      </c>
      <c r="F27" s="94" t="s">
        <v>15</v>
      </c>
      <c r="G27" s="94" t="s">
        <v>15</v>
      </c>
      <c r="H27" s="94" t="s">
        <v>15</v>
      </c>
      <c r="I27" s="94" t="s">
        <v>15</v>
      </c>
      <c r="J27" s="94" t="s">
        <v>15</v>
      </c>
      <c r="K27" s="94" t="s">
        <v>15</v>
      </c>
      <c r="L27" s="94" t="s">
        <v>15</v>
      </c>
    </row>
    <row r="28" spans="1:18" ht="16.5" thickBot="1" x14ac:dyDescent="0.25">
      <c r="A28" s="30"/>
      <c r="B28" s="14" t="s">
        <v>20</v>
      </c>
      <c r="C28" s="61"/>
      <c r="D28" s="10"/>
      <c r="E28" s="10"/>
      <c r="F28" s="10"/>
      <c r="G28" s="1"/>
      <c r="H28" s="19"/>
      <c r="I28" s="19"/>
      <c r="J28" s="19"/>
      <c r="K28" s="19"/>
      <c r="L28" s="19"/>
    </row>
    <row r="29" spans="1:18" ht="53.25" customHeight="1" x14ac:dyDescent="0.2">
      <c r="A29" s="30"/>
      <c r="B29" s="89" t="s">
        <v>51</v>
      </c>
      <c r="C29" s="97">
        <f t="shared" ref="C29:C38" si="6">SUM(D29:L29)</f>
        <v>2719155</v>
      </c>
      <c r="D29" s="98">
        <v>661434</v>
      </c>
      <c r="E29" s="98"/>
      <c r="F29" s="98">
        <f>1357284+138738+60154+42112+47362+61000+8718</f>
        <v>1715368</v>
      </c>
      <c r="G29" s="98">
        <f>295581+13706+5481+15108</f>
        <v>329876</v>
      </c>
      <c r="H29" s="98">
        <v>12477</v>
      </c>
      <c r="I29" s="98"/>
      <c r="J29" s="99"/>
      <c r="K29" s="99"/>
      <c r="L29" s="99"/>
    </row>
    <row r="30" spans="1:18" ht="30" customHeight="1" x14ac:dyDescent="0.2">
      <c r="A30" s="30"/>
      <c r="B30" s="90" t="s">
        <v>52</v>
      </c>
      <c r="C30" s="97">
        <f t="shared" si="6"/>
        <v>47797</v>
      </c>
      <c r="D30" s="96"/>
      <c r="E30" s="96"/>
      <c r="F30" s="96">
        <v>47797</v>
      </c>
      <c r="G30" s="96"/>
      <c r="H30" s="96"/>
      <c r="I30" s="96"/>
      <c r="J30" s="100"/>
      <c r="K30" s="100"/>
      <c r="L30" s="100"/>
    </row>
    <row r="31" spans="1:18" ht="30.75" customHeight="1" x14ac:dyDescent="0.2">
      <c r="A31" s="30"/>
      <c r="B31" s="89" t="s">
        <v>32</v>
      </c>
      <c r="C31" s="97">
        <f t="shared" si="6"/>
        <v>1338266</v>
      </c>
      <c r="D31" s="96"/>
      <c r="E31" s="96">
        <v>770350</v>
      </c>
      <c r="F31" s="96"/>
      <c r="G31" s="96"/>
      <c r="H31" s="96"/>
      <c r="I31" s="96"/>
      <c r="J31" s="100"/>
      <c r="K31" s="100">
        <v>148514</v>
      </c>
      <c r="L31" s="100">
        <v>419402</v>
      </c>
    </row>
    <row r="32" spans="1:18" s="41" customFormat="1" ht="39.75" customHeight="1" x14ac:dyDescent="0.2">
      <c r="A32" s="42"/>
      <c r="B32" s="89" t="s">
        <v>53</v>
      </c>
      <c r="C32" s="97">
        <f t="shared" si="6"/>
        <v>453027</v>
      </c>
      <c r="D32" s="96"/>
      <c r="E32" s="96"/>
      <c r="F32" s="96">
        <f>414915+34685</f>
        <v>449600</v>
      </c>
      <c r="G32" s="96">
        <f>3427</f>
        <v>3427</v>
      </c>
      <c r="H32" s="96"/>
      <c r="I32" s="96"/>
      <c r="J32" s="100"/>
      <c r="K32" s="100"/>
      <c r="L32" s="100"/>
    </row>
    <row r="33" spans="1:12" s="41" customFormat="1" ht="84.75" customHeight="1" x14ac:dyDescent="0.2">
      <c r="A33" s="42"/>
      <c r="B33" s="89" t="s">
        <v>56</v>
      </c>
      <c r="C33" s="97">
        <f t="shared" si="6"/>
        <v>4001603</v>
      </c>
      <c r="D33" s="96"/>
      <c r="E33" s="96"/>
      <c r="F33" s="96">
        <f>126673+55356+1939478+242792+90230+63168+71042+243997+104612</f>
        <v>2937348</v>
      </c>
      <c r="G33" s="96">
        <f>171047+6808+509470+23986+21926+181298</f>
        <v>914535</v>
      </c>
      <c r="H33" s="96">
        <v>149720</v>
      </c>
      <c r="I33" s="96"/>
      <c r="J33" s="100"/>
      <c r="K33" s="100"/>
      <c r="L33" s="100"/>
    </row>
    <row r="34" spans="1:12" s="41" customFormat="1" ht="33" customHeight="1" x14ac:dyDescent="0.2">
      <c r="A34" s="42"/>
      <c r="B34" s="89" t="s">
        <v>33</v>
      </c>
      <c r="C34" s="97">
        <f t="shared" si="6"/>
        <v>638453</v>
      </c>
      <c r="D34" s="96"/>
      <c r="E34" s="96"/>
      <c r="F34" s="96">
        <f>9226+342261+69369+10026+7019+7894+20333+17435</f>
        <v>483563</v>
      </c>
      <c r="G34" s="96">
        <f>1135+89906+6853+1827+30216</f>
        <v>129937</v>
      </c>
      <c r="H34" s="96">
        <v>24953</v>
      </c>
      <c r="I34" s="96"/>
      <c r="J34" s="100"/>
      <c r="K34" s="100"/>
      <c r="L34" s="100"/>
    </row>
    <row r="35" spans="1:12" s="41" customFormat="1" ht="33" customHeight="1" x14ac:dyDescent="0.2">
      <c r="A35" s="42"/>
      <c r="B35" s="89" t="s">
        <v>34</v>
      </c>
      <c r="C35" s="97">
        <f t="shared" si="6"/>
        <v>1924472</v>
      </c>
      <c r="D35" s="96"/>
      <c r="E35" s="96"/>
      <c r="F35" s="96">
        <f>84448+27678+507626+104054+40102+28075+31575+81334+43588</f>
        <v>948480</v>
      </c>
      <c r="G35" s="96">
        <f>114032+3404+218042+10280+7309+75541</f>
        <v>428608</v>
      </c>
      <c r="H35" s="96">
        <v>62384</v>
      </c>
      <c r="I35" s="96"/>
      <c r="J35" s="100">
        <v>485000</v>
      </c>
      <c r="K35" s="100"/>
      <c r="L35" s="100"/>
    </row>
    <row r="36" spans="1:12" s="59" customFormat="1" ht="34.5" customHeight="1" x14ac:dyDescent="0.2">
      <c r="A36" s="60"/>
      <c r="B36" s="89" t="s">
        <v>35</v>
      </c>
      <c r="C36" s="97">
        <f t="shared" si="6"/>
        <v>581047</v>
      </c>
      <c r="D36" s="96"/>
      <c r="E36" s="96"/>
      <c r="F36" s="96">
        <f>361517+126907+34685</f>
        <v>523109</v>
      </c>
      <c r="G36" s="96">
        <f>54511+3427</f>
        <v>57938</v>
      </c>
      <c r="H36" s="96"/>
      <c r="I36" s="96"/>
      <c r="J36" s="100"/>
      <c r="K36" s="100"/>
      <c r="L36" s="100"/>
    </row>
    <row r="37" spans="1:12" s="41" customFormat="1" ht="39.75" customHeight="1" x14ac:dyDescent="0.2">
      <c r="A37" s="42"/>
      <c r="B37" s="89" t="s">
        <v>54</v>
      </c>
      <c r="C37" s="97">
        <f t="shared" si="6"/>
        <v>249087</v>
      </c>
      <c r="D37" s="96"/>
      <c r="E37" s="96"/>
      <c r="F37" s="96">
        <f>172865+69369-92717</f>
        <v>149517</v>
      </c>
      <c r="G37" s="96">
        <f>6853+92717</f>
        <v>99570</v>
      </c>
      <c r="H37" s="96"/>
      <c r="I37" s="96"/>
      <c r="J37" s="100"/>
      <c r="K37" s="100"/>
      <c r="L37" s="100"/>
    </row>
    <row r="38" spans="1:12" s="41" customFormat="1" ht="39" customHeight="1" x14ac:dyDescent="0.2">
      <c r="A38" s="42"/>
      <c r="B38" s="89" t="s">
        <v>55</v>
      </c>
      <c r="C38" s="97">
        <f t="shared" si="6"/>
        <v>304344</v>
      </c>
      <c r="D38" s="96"/>
      <c r="E38" s="96"/>
      <c r="F38" s="96">
        <v>304344</v>
      </c>
      <c r="G38" s="96"/>
      <c r="H38" s="96"/>
      <c r="I38" s="96"/>
      <c r="J38" s="100"/>
      <c r="K38" s="100"/>
      <c r="L38" s="100"/>
    </row>
    <row r="39" spans="1:12" ht="27" customHeight="1" x14ac:dyDescent="0.2">
      <c r="A39" s="30"/>
      <c r="B39" s="91" t="s">
        <v>48</v>
      </c>
      <c r="C39" s="97">
        <f t="shared" ref="C39:C40" si="7">SUM(D39:L39)</f>
        <v>140000</v>
      </c>
      <c r="D39" s="96">
        <v>140000</v>
      </c>
      <c r="E39" s="96"/>
      <c r="F39" s="96"/>
      <c r="G39" s="96"/>
      <c r="H39" s="96"/>
      <c r="I39" s="96"/>
      <c r="J39" s="100"/>
      <c r="K39" s="100"/>
      <c r="L39" s="100"/>
    </row>
    <row r="40" spans="1:12" ht="25.5" customHeight="1" x14ac:dyDescent="0.2">
      <c r="A40" s="30"/>
      <c r="B40" s="91" t="s">
        <v>49</v>
      </c>
      <c r="C40" s="97">
        <f t="shared" si="7"/>
        <v>1814916</v>
      </c>
      <c r="D40" s="96"/>
      <c r="E40" s="96"/>
      <c r="F40" s="96"/>
      <c r="G40" s="96">
        <v>1814916</v>
      </c>
      <c r="H40" s="96"/>
      <c r="I40" s="96"/>
      <c r="J40" s="100"/>
      <c r="K40" s="100"/>
      <c r="L40" s="100"/>
    </row>
    <row r="41" spans="1:12" s="57" customFormat="1" ht="25.5" customHeight="1" x14ac:dyDescent="0.2">
      <c r="A41" s="58"/>
      <c r="B41" s="91" t="s">
        <v>50</v>
      </c>
      <c r="C41" s="97">
        <f>SUM(D41:L41)</f>
        <v>2803499</v>
      </c>
      <c r="D41" s="96">
        <v>43017</v>
      </c>
      <c r="E41" s="96"/>
      <c r="F41" s="96">
        <v>1222564</v>
      </c>
      <c r="G41" s="96">
        <v>1315708</v>
      </c>
      <c r="H41" s="96">
        <v>251854</v>
      </c>
      <c r="I41" s="96">
        <v>68334</v>
      </c>
      <c r="J41" s="100">
        <v>-97978</v>
      </c>
      <c r="K41" s="100"/>
      <c r="L41" s="100"/>
    </row>
    <row r="42" spans="1:12" ht="22.5" customHeight="1" x14ac:dyDescent="0.2">
      <c r="A42" s="30"/>
      <c r="B42" s="91"/>
      <c r="C42" s="97"/>
      <c r="D42" s="96"/>
      <c r="E42" s="96"/>
      <c r="F42" s="96"/>
      <c r="G42" s="96"/>
      <c r="H42" s="96"/>
      <c r="I42" s="96"/>
      <c r="J42" s="100"/>
      <c r="K42" s="100"/>
      <c r="L42" s="100"/>
    </row>
    <row r="43" spans="1:12" ht="55.5" customHeight="1" x14ac:dyDescent="0.2">
      <c r="A43" s="30"/>
      <c r="B43" s="11" t="s">
        <v>25</v>
      </c>
      <c r="C43" s="101">
        <f t="shared" ref="C43:L43" si="8">SUM(C29:C41)</f>
        <v>17015666</v>
      </c>
      <c r="D43" s="102">
        <f t="shared" si="8"/>
        <v>844451</v>
      </c>
      <c r="E43" s="102">
        <f t="shared" si="8"/>
        <v>770350</v>
      </c>
      <c r="F43" s="102">
        <f t="shared" si="8"/>
        <v>8781690</v>
      </c>
      <c r="G43" s="102">
        <f t="shared" si="8"/>
        <v>5094515</v>
      </c>
      <c r="H43" s="102">
        <f t="shared" si="8"/>
        <v>501388</v>
      </c>
      <c r="I43" s="102">
        <f t="shared" si="8"/>
        <v>68334</v>
      </c>
      <c r="J43" s="102">
        <f t="shared" si="8"/>
        <v>387022</v>
      </c>
      <c r="K43" s="102">
        <f t="shared" si="8"/>
        <v>148514</v>
      </c>
      <c r="L43" s="102">
        <f t="shared" si="8"/>
        <v>419402</v>
      </c>
    </row>
    <row r="44" spans="1:12" x14ac:dyDescent="0.2">
      <c r="J44" s="40"/>
      <c r="K44" s="40"/>
      <c r="L44" s="40"/>
    </row>
  </sheetData>
  <mergeCells count="10">
    <mergeCell ref="A23:A24"/>
    <mergeCell ref="A2:B2"/>
    <mergeCell ref="C2:D2"/>
    <mergeCell ref="A3:B3"/>
    <mergeCell ref="C3:D3"/>
    <mergeCell ref="A4:B4"/>
    <mergeCell ref="C4:D4"/>
    <mergeCell ref="D7:I7"/>
    <mergeCell ref="A9:A10"/>
    <mergeCell ref="D21:I21"/>
  </mergeCells>
  <pageMargins left="0.7" right="0.7" top="0.75" bottom="0.75" header="0.3" footer="0.3"/>
  <pageSetup scale="42" fitToHeight="0" orientation="landscape" r:id="rId1"/>
  <headerFooter>
    <oddHeader>&amp;L&amp;"Calibri Light,Bold"&amp;24Strategic Budgeting</oddHeader>
  </headerFooter>
  <rowBreaks count="1" manualBreakCount="1">
    <brk id="2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Strategic Budgeting</vt:lpstr>
    </vt:vector>
  </TitlesOfParts>
  <Company>Legislative Services Agency (LSA)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Charles Appleby</dc:creator>
  <cp:lastModifiedBy>Charles Appleby</cp:lastModifiedBy>
  <cp:lastPrinted>2016-01-08T20:18:55Z</cp:lastPrinted>
  <dcterms:created xsi:type="dcterms:W3CDTF">2015-11-02T20:49:15Z</dcterms:created>
  <dcterms:modified xsi:type="dcterms:W3CDTF">2016-06-01T18:43:46Z</dcterms:modified>
</cp:coreProperties>
</file>